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N:\Project\50888_TPP_Eval_TA\NJ1\Task 9 Group TA\Bayesian interpretation webinar (Tier 2s)\508-compliant\"/>
    </mc:Choice>
  </mc:AlternateContent>
  <xr:revisionPtr revIDLastSave="0" documentId="8_{07CEAC85-879F-4495-8314-B81E9A72A93F}" xr6:coauthVersionLast="47" xr6:coauthVersionMax="47" xr10:uidLastSave="{00000000-0000-0000-0000-000000000000}"/>
  <bookViews>
    <workbookView xWindow="-13590" yWindow="-16320" windowWidth="29040" windowHeight="15840" xr2:uid="{00000000-000D-0000-FFFF-FFFF00000000}"/>
  </bookViews>
  <sheets>
    <sheet name="Instructions" sheetId="4" r:id="rId1"/>
    <sheet name="Prior Evidence" sheetId="5" r:id="rId2"/>
    <sheet name="Study Findings" sheetId="8" r:id="rId3"/>
    <sheet name="Interpretation" sheetId="6" r:id="rId4"/>
  </sheets>
  <definedNames>
    <definedName name="_xlnm.Print_Area" localSheetId="1">'Prior Evidence'!$A$1:$E$10</definedName>
    <definedName name="_xlnm.Print_Area" localSheetId="2">'Study Findings'!$A$1:$C$11</definedName>
    <definedName name="TitleRegion1.a3.c8.3">'Study Findings'!$A$3</definedName>
    <definedName name="TitleRegion1.a3.i10.2">'Prior Evidence'!$A$3</definedName>
    <definedName name="TitleRegion1.a4.k17.4">Interpretation!$A$4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8" l="1"/>
  <c r="B6" i="8"/>
  <c r="E17" i="6" l="1"/>
  <c r="C17" i="6"/>
  <c r="B17" i="6"/>
  <c r="E16" i="6"/>
  <c r="C16" i="6"/>
  <c r="B16" i="6"/>
  <c r="E15" i="6"/>
  <c r="C15" i="6"/>
  <c r="B15" i="6"/>
  <c r="E14" i="6"/>
  <c r="C14" i="6"/>
  <c r="B14" i="6"/>
  <c r="E13" i="6"/>
  <c r="C13" i="6"/>
  <c r="B13" i="6"/>
  <c r="E12" i="6"/>
  <c r="C12" i="6"/>
  <c r="B12" i="6"/>
  <c r="E11" i="6"/>
  <c r="C11" i="6"/>
  <c r="B11" i="6"/>
  <c r="E10" i="6"/>
  <c r="C10" i="6"/>
  <c r="B10" i="6"/>
  <c r="C8" i="8"/>
  <c r="F17" i="6" s="1"/>
  <c r="C7" i="8"/>
  <c r="F13" i="6" s="1"/>
  <c r="C6" i="8"/>
  <c r="F15" i="6" s="1"/>
  <c r="C5" i="8"/>
  <c r="F6" i="6" s="1"/>
  <c r="C9" i="6"/>
  <c r="B9" i="6"/>
  <c r="C8" i="6"/>
  <c r="B8" i="6"/>
  <c r="C7" i="6"/>
  <c r="B7" i="6"/>
  <c r="E9" i="6"/>
  <c r="E8" i="6"/>
  <c r="E7" i="6"/>
  <c r="E6" i="6"/>
  <c r="F7" i="6" l="1"/>
  <c r="G7" i="6" s="1"/>
  <c r="F8" i="6"/>
  <c r="H8" i="6" s="1"/>
  <c r="F10" i="6"/>
  <c r="H10" i="6" s="1"/>
  <c r="F12" i="6"/>
  <c r="G12" i="6" s="1"/>
  <c r="F14" i="6"/>
  <c r="H14" i="6" s="1"/>
  <c r="F16" i="6"/>
  <c r="G16" i="6" s="1"/>
  <c r="F9" i="6"/>
  <c r="G9" i="6" s="1"/>
  <c r="F11" i="6"/>
  <c r="H11" i="6" s="1"/>
  <c r="H15" i="6"/>
  <c r="H17" i="6"/>
  <c r="G17" i="6"/>
  <c r="G15" i="6"/>
  <c r="H13" i="6"/>
  <c r="G13" i="6"/>
  <c r="G10" i="6"/>
  <c r="B6" i="6"/>
  <c r="G8" i="6" l="1"/>
  <c r="K8" i="6" s="1"/>
  <c r="K17" i="6"/>
  <c r="G14" i="6"/>
  <c r="K14" i="6" s="1"/>
  <c r="H9" i="6"/>
  <c r="K9" i="6" s="1"/>
  <c r="K10" i="6"/>
  <c r="H12" i="6"/>
  <c r="K12" i="6" s="1"/>
  <c r="H7" i="6"/>
  <c r="K7" i="6" s="1"/>
  <c r="H16" i="6"/>
  <c r="K16" i="6" s="1"/>
  <c r="G11" i="6"/>
  <c r="K11" i="6" s="1"/>
  <c r="K15" i="6"/>
  <c r="K13" i="6"/>
  <c r="C6" i="6"/>
  <c r="I8" i="5" l="1"/>
  <c r="H8" i="5"/>
  <c r="G8" i="5"/>
  <c r="F8" i="5"/>
  <c r="E8" i="5"/>
  <c r="D8" i="5"/>
  <c r="I7" i="5"/>
  <c r="H7" i="5"/>
  <c r="G7" i="5"/>
  <c r="F7" i="5"/>
  <c r="E7" i="5"/>
  <c r="D7" i="5"/>
  <c r="I6" i="5"/>
  <c r="H6" i="5"/>
  <c r="G6" i="5"/>
  <c r="F6" i="5"/>
  <c r="E6" i="5"/>
  <c r="D6" i="5"/>
  <c r="I5" i="5"/>
  <c r="H5" i="5"/>
  <c r="G5" i="5"/>
  <c r="F5" i="5"/>
  <c r="E5" i="5"/>
  <c r="D5" i="5"/>
  <c r="H6" i="6" l="1"/>
  <c r="G6" i="6"/>
  <c r="K6" i="6" l="1"/>
</calcChain>
</file>

<file path=xl/sharedStrings.xml><?xml version="1.0" encoding="utf-8"?>
<sst xmlns="http://schemas.openxmlformats.org/spreadsheetml/2006/main" count="87" uniqueCount="46">
  <si>
    <t>Overview of the Prior Evidence Sheet</t>
  </si>
  <si>
    <t>Source of evidence</t>
  </si>
  <si>
    <t>Estimated prior distribution is normal with</t>
  </si>
  <si>
    <t>Mean</t>
  </si>
  <si>
    <t>Standard deviation</t>
  </si>
  <si>
    <t xml:space="preserve">Estimated proportion of prior intervention impacts that are GREATER than: </t>
  </si>
  <si>
    <t xml:space="preserve">Estimated proportion of prior intervention impacts that are LESS than: </t>
  </si>
  <si>
    <t>Impact estimate description</t>
  </si>
  <si>
    <t>impact estimate</t>
  </si>
  <si>
    <t>standard error</t>
  </si>
  <si>
    <t>Prior Distribution</t>
  </si>
  <si>
    <t>Impact Estimate</t>
  </si>
  <si>
    <t>Standard Error</t>
  </si>
  <si>
    <t>Probability the true effect is</t>
  </si>
  <si>
    <t>&gt; or &lt;</t>
  </si>
  <si>
    <t>effect size</t>
  </si>
  <si>
    <t xml:space="preserve">= </t>
  </si>
  <si>
    <t>&gt;</t>
  </si>
  <si>
    <t>posterior standard deviation</t>
  </si>
  <si>
    <t>Bayesian Impact estimate</t>
  </si>
  <si>
    <t>Study Findings</t>
  </si>
  <si>
    <t>BASIE (BAyeSian Interpretation of Estimates)</t>
  </si>
  <si>
    <r>
      <t xml:space="preserve">This tool aims to help researchers and decision-makers better interpret estimates of program effects. Given (1) research evidence on the effect of a program of interest and (2) prior evidence on the effects of a wide range of different programs (the "prior distribution"), this tool can report the probability that the program of interest had an effect that is greater (or less) than some value of interest (for example, greater than or less than zero). 
The tool includes three sheets. The first sheet, </t>
    </r>
    <r>
      <rPr>
        <i/>
        <sz val="10"/>
        <rFont val="Arial"/>
        <family val="2"/>
        <scheme val="major"/>
      </rPr>
      <t>Prior Evidence</t>
    </r>
    <r>
      <rPr>
        <sz val="10"/>
        <rFont val="Arial"/>
        <family val="2"/>
        <scheme val="major"/>
      </rPr>
      <t xml:space="preserve">, displays different prior distributions that can be used with this tool. The second sheet, </t>
    </r>
    <r>
      <rPr>
        <i/>
        <sz val="10"/>
        <rFont val="Arial"/>
        <family val="2"/>
        <scheme val="major"/>
      </rPr>
      <t>Study Findings</t>
    </r>
    <r>
      <rPr>
        <sz val="10"/>
        <rFont val="Arial"/>
        <family val="2"/>
        <scheme val="major"/>
      </rPr>
      <t xml:space="preserve">, is used to input estimates of program impacts and the standard errors of those estimates. The third sheet, </t>
    </r>
    <r>
      <rPr>
        <i/>
        <sz val="10"/>
        <rFont val="Arial"/>
        <family val="2"/>
        <scheme val="major"/>
      </rPr>
      <t>Interpretation</t>
    </r>
    <r>
      <rPr>
        <sz val="10"/>
        <rFont val="Arial"/>
        <family val="2"/>
        <scheme val="major"/>
      </rPr>
      <t xml:space="preserve">, facilitates Prior Evidence with Study Findings to calculate user-specified probabilities of interest. </t>
    </r>
  </si>
  <si>
    <t>BASIE Probability Tool version 0.9 (beta)
Calculating the probability that the effect of a program is greater (or less) than a value of interest</t>
  </si>
  <si>
    <t xml:space="preserve">Impact estimates and standard errors should be reported here. The impact estimates and standard errors should be in effect size units. Every row should have a unique label -- the label will be used on the "Interpretation" sheet to select an impact estimate for interpretation. </t>
  </si>
  <si>
    <t>Overview of the Interpretation Sheet</t>
  </si>
  <si>
    <t>Overview of the Study Findings Sheet</t>
  </si>
  <si>
    <r>
      <t xml:space="preserve">This sheet is where Prior Evidence is combined with Study Findings to interpret those findings using user-specified probabilities. 
Under the purple </t>
    </r>
    <r>
      <rPr>
        <i/>
        <sz val="10"/>
        <color theme="1"/>
        <rFont val="Arial"/>
        <family val="2"/>
        <scheme val="major"/>
      </rPr>
      <t>Source of evidence</t>
    </r>
    <r>
      <rPr>
        <sz val="10"/>
        <color theme="1"/>
        <rFont val="Arial"/>
        <family val="2"/>
        <scheme val="major"/>
      </rPr>
      <t xml:space="preserve"> column, use the pop-up menu in each cell to select the source of prior evidence to use. Under the green </t>
    </r>
    <r>
      <rPr>
        <i/>
        <sz val="10"/>
        <color theme="1"/>
        <rFont val="Arial"/>
        <family val="2"/>
        <scheme val="major"/>
      </rPr>
      <t>Impact estimate description</t>
    </r>
    <r>
      <rPr>
        <sz val="10"/>
        <color theme="1"/>
        <rFont val="Arial"/>
        <family val="2"/>
        <scheme val="major"/>
      </rPr>
      <t xml:space="preserve"> column, use the pop-up menu in each cell to select the impact estimate to interpret. 
Under the blue </t>
    </r>
    <r>
      <rPr>
        <i/>
        <sz val="10"/>
        <color theme="1"/>
        <rFont val="Arial"/>
        <family val="2"/>
        <scheme val="major"/>
      </rPr>
      <t>&gt; or &lt;</t>
    </r>
    <r>
      <rPr>
        <sz val="10"/>
        <color theme="1"/>
        <rFont val="Arial"/>
        <family val="2"/>
        <scheme val="major"/>
      </rPr>
      <t xml:space="preserve"> column, select whether a probability greater than (&gt;) or less than (&lt;) a specified effect size is desired. Specify the desired </t>
    </r>
    <r>
      <rPr>
        <i/>
        <sz val="10"/>
        <color theme="1"/>
        <rFont val="Arial"/>
        <family val="2"/>
        <scheme val="major"/>
      </rPr>
      <t xml:space="preserve">effect size </t>
    </r>
    <r>
      <rPr>
        <sz val="10"/>
        <color theme="1"/>
        <rFont val="Arial"/>
        <family val="2"/>
        <scheme val="major"/>
      </rPr>
      <t xml:space="preserve">under the blue effect size column. The requested probability is reported in the last column of the table.  </t>
    </r>
  </si>
  <si>
    <t>IN NO EVENT WILL MATHEMATICA, IT AGENTS, SUBCONTRACTORS OR EMPLOYEES, OR ANY OTHER AGENT WHO MAY REDISTRIBUTE OR MODIFY THIS TOOL, BE LIABLE TO YOU FOR DAMAGES, INCLUDING ANY GENERAL, SPECIAL, CONSEQUENTIAL, INCIDENTAL, OR INDIRECT DAMAGES ARISING OUT OF THE USE OR INABILITY TO USE THE TOOL (INCLUDING BUT NOT LIMITED TO LOSS OF DATA OR DATA BEING RENDERED INACCURATE), IN EACH CASE REGARDLESS OF WHETHER MATHEMATICA WAS ADVISED OF THE POSSIBILITY OF SUCH LOSSES OR DAMAGES OR SUCH LOSSES OR DAMAGES WERE OTHERWISE FORESEEABLE.</t>
  </si>
  <si>
    <t>THIS BASIE PROBABILITY TOOL IS PROVIDED ON AN “AS IS” BASIS WITHOUT WARRANTY OF ANY KIND, EITHER EXPRESS OR IMPLIED, INCLUDING BUT NOT LIMITED TO, THE IMPLIED WARRANTIES OF MERCHANTABILITY, FITNESS FOR A PARTICULAR PURPOSE, AND NON-INFRINGEMENT.  THE ENTIRE RISK AS TO THE QUALITY AND PERFORMANCE OF THE TOOL IS WITH YOU.  SHOULD THE TOOL PROVE DEFECTIVE, YOU ASSUME THE COST OF ALL NECESSARY SERVICING OR CORRECTION.</t>
  </si>
  <si>
    <t xml:space="preserve"> </t>
  </si>
  <si>
    <t>Herrmann et al. (2019)</t>
  </si>
  <si>
    <t>Juras et al. (2019)</t>
  </si>
  <si>
    <r>
      <t xml:space="preserve">Juras, R., E. Tanner-Smith, M. Kelsey, M. Lipsey, and J. Layzer. “Adolescent Pregnancy Prevention: Meta-Analysis of Federally Funded Program Evaluations.” </t>
    </r>
    <r>
      <rPr>
        <i/>
        <sz val="10"/>
        <color theme="1"/>
        <rFont val="Arial"/>
        <family val="2"/>
      </rPr>
      <t>American Journal of Public Health</t>
    </r>
    <r>
      <rPr>
        <sz val="10"/>
        <color theme="1"/>
        <rFont val="ArialMT"/>
      </rPr>
      <t xml:space="preserve">, vol. 109, no. 4, 2019, pp. e1–e8. </t>
    </r>
  </si>
  <si>
    <t xml:space="preserve">Herrmann, M., M. Clark, S. James-Burdumy, C. Tuttle, T. Kautz, V. Knechtel, D. Dotter, C.S. Wulsin, and J. Deke. “The Effects of a Principal Professional Development Program Focused on Instructional Leadership.” NCEE 2020-0002. Washington, DC: National Center for Education Evaluation and Regional Assistance, Institute of Education Sciences, U.S. Department of Education, 2019. </t>
  </si>
  <si>
    <t>Juras et al. (2019): zero-centered</t>
  </si>
  <si>
    <t>Herrmann et al. (2019): zero-centered</t>
  </si>
  <si>
    <t xml:space="preserve">Cole, R., T. Schulte Neelan, A. Langan, B. Keating, J. Walzer, S. Asheer, and S. Zief. “The Impact of the Making Proud Choices! Teen Pregnancy Prevention Curriculum.” Washington, DC: Office of Population Affairs, Office of the Assistant Secretary for Health, U.S. Department of Health and Human Services, 2022. </t>
  </si>
  <si>
    <t xml:space="preserve">This sheet includes four pre-specified prior distributions. Two 'benchmark' prior distributions are based on meta-analyses reported in Juras et al. (2019) and Hermann et al. (2019). These prior distributions were used for BASIE in Cole et al (2022)
The "zero-centered" priors have the same standard deviations as the benchmark prior distributions but have a mean of zero. A zero-centered prior may be approripate when interpreting findings from a study where two programs are being compared to one another (instead of comparing a program to a business-as-usual control group). Advanced users who wish to use prior distributions not specified here should consider a more advanced analysis tool, such as Stan (https://mc-stan.org). </t>
  </si>
  <si>
    <t>Study A: impact on STI knowledge (risk and protective factor domain)</t>
  </si>
  <si>
    <t>Study A: impact on Sexual initiation (sexual behavior domain)</t>
  </si>
  <si>
    <t>Study B: impact on STI knowledge (risk and protective factor domain)</t>
  </si>
  <si>
    <t>Study B: impact on Sexual initiation (sexual behavior domain)</t>
  </si>
  <si>
    <t>Note: The direction of these impacts have been reversed in this spreadsheet (they were both originally negative, representing a favorable effect), because the prior evidence for the sexual behavior domain has been coded such that a positive number represents a favorable effect.</t>
  </si>
  <si>
    <t>© 2022 Mathematica Policy Research, Inc.  This BASIE Probability Tool was developed by Mathematica Policy Research, Inc. as part of the Technical Assistance for Teen Pregnancy Prevention (TPP) Grantees Funded in Fiscal Years 2018 and 2019 project funded by the U.S. Department of Health and Human Services through Contract No. HHSP233201500035I / 75P00119F37044</t>
  </si>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</sst>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19">
    <font>
      <sz val="11"/>
      <color theme="1"/>
      <name val="Times New Roman"/>
      <family val="2"/>
      <scheme val="minor"/>
    </font>
    <font>
      <sz val="11"/>
      <color theme="1"/>
      <name val="Times New Roman"/>
      <family val="2"/>
      <scheme val="minor"/>
    </font>
    <font>
      <sz val="10"/>
      <name val="Arial"/>
      <family val="2"/>
      <scheme val="major"/>
    </font>
    <font>
      <b/>
      <sz val="10"/>
      <color theme="0"/>
      <name val="Arial"/>
      <family val="2"/>
      <scheme val="major"/>
    </font>
    <font>
      <sz val="10"/>
      <color theme="1"/>
      <name val="Arial"/>
      <family val="2"/>
      <scheme val="major"/>
    </font>
    <font>
      <sz val="10"/>
      <color rgb="FF7030A0"/>
      <name val="Arial"/>
      <family val="2"/>
      <scheme val="major"/>
    </font>
    <font>
      <b/>
      <sz val="18"/>
      <color theme="9" tint="-0.499984740745262"/>
      <name val="Arial"/>
      <family val="2"/>
      <scheme val="major"/>
    </font>
    <font>
      <i/>
      <sz val="10"/>
      <name val="Arial"/>
      <family val="2"/>
      <scheme val="major"/>
    </font>
    <font>
      <i/>
      <sz val="10"/>
      <color theme="1"/>
      <name val="Arial"/>
      <family val="2"/>
      <scheme val="major"/>
    </font>
    <font>
      <sz val="10"/>
      <color theme="1"/>
      <name val="Times New Roman"/>
      <family val="2"/>
      <scheme val="minor"/>
    </font>
    <font>
      <sz val="10"/>
      <color theme="1"/>
      <name val="Arial"/>
      <family val="2"/>
    </font>
    <font>
      <sz val="11"/>
      <color theme="1"/>
      <name val="Arial"/>
      <family val="2"/>
    </font>
    <font>
      <sz val="9"/>
      <color theme="1"/>
      <name val="Arial"/>
      <family val="2"/>
    </font>
    <font>
      <sz val="8"/>
      <color theme="1"/>
      <name val="Arial"/>
      <family val="2"/>
    </font>
    <font>
      <sz val="10"/>
      <color theme="1"/>
      <name val="ArialMT"/>
    </font>
    <font>
      <i/>
      <sz val="10"/>
      <color theme="1"/>
      <name val="Arial"/>
      <family val="2"/>
    </font>
    <font>
      <sz val="8"/>
      <name val="Arial"/>
      <family val="2"/>
    </font>
    <font>
      <sz val="8"/>
      <color theme="0"/>
      <name val="Arial"/>
      <family val="2"/>
      <scheme val="major"/>
    </font>
    <font>
      <sz val="8"/>
      <color theme="0"/>
      <name val="Arial"/>
      <family val="2"/>
    </font>
  </fonts>
  <fills count="8">
    <fill>
      <patternFill patternType="none"/>
    </fill>
    <fill>
      <patternFill patternType="gray125"/>
    </fill>
    <fill>
      <patternFill patternType="solid">
        <fgColor rgb="FF632972"/>
        <bgColor indexed="64"/>
      </patternFill>
    </fill>
    <fill>
      <patternFill patternType="solid">
        <fgColor rgb="FFE8D0F0"/>
        <bgColor indexed="64"/>
      </patternFill>
    </fill>
    <fill>
      <patternFill patternType="solid">
        <fgColor theme="9" tint="-0.499984740745262"/>
        <bgColor indexed="64"/>
      </patternFill>
    </fill>
    <fill>
      <patternFill patternType="solid">
        <fgColor theme="4" tint="9.9978637043366805E-2"/>
        <bgColor indexed="64"/>
      </patternFill>
    </fill>
    <fill>
      <patternFill patternType="solid">
        <fgColor rgb="FF0B2949"/>
        <bgColor indexed="64"/>
      </patternFill>
    </fill>
    <fill>
      <patternFill patternType="solid">
        <fgColor rgb="FFFFFF00"/>
        <bgColor indexed="64"/>
      </patternFill>
    </fill>
  </fills>
  <borders count="4">
    <border>
      <left/>
      <right/>
      <top/>
      <bottom/>
      <diagonal/>
    </border>
    <border>
      <left/>
      <right/>
      <top style="medium">
        <color rgb="FF632972"/>
      </top>
      <bottom/>
      <diagonal/>
    </border>
    <border>
      <left/>
      <right/>
      <top/>
      <bottom style="thin">
        <color indexed="64"/>
      </bottom>
      <diagonal/>
    </border>
    <border>
      <left/>
      <right/>
      <top/>
      <bottom style="double">
        <color indexed="64"/>
      </bottom>
      <diagonal/>
    </border>
  </borders>
  <cellStyleXfs count="2">
    <xf numFmtId="0" fontId="0" fillId="0" borderId="0"/>
    <xf numFmtId="9" fontId="1" fillId="0" borderId="0" applyFont="0" applyFill="0" applyBorder="0" applyAlignment="0" applyProtection="0"/>
  </cellStyleXfs>
  <cellXfs count="52">
    <xf numFmtId="0" fontId="0" fillId="0" borderId="0" xfId="0"/>
    <xf numFmtId="0" fontId="4" fillId="0" borderId="0" xfId="0" applyFont="1"/>
    <xf numFmtId="0" fontId="4" fillId="0" borderId="0" xfId="0" applyFont="1" applyAlignment="1">
      <alignment vertical="top"/>
    </xf>
    <xf numFmtId="0" fontId="4" fillId="0" borderId="0" xfId="0" applyFont="1" applyAlignment="1">
      <alignment vertical="center"/>
    </xf>
    <xf numFmtId="0" fontId="5" fillId="0" borderId="0" xfId="0" applyFont="1"/>
    <xf numFmtId="0" fontId="2" fillId="0" borderId="1" xfId="0" applyFont="1" applyBorder="1" applyAlignment="1">
      <alignment vertical="top" wrapText="1"/>
    </xf>
    <xf numFmtId="164" fontId="3" fillId="2" borderId="0" xfId="0" applyNumberFormat="1" applyFont="1" applyFill="1" applyAlignment="1">
      <alignment horizontal="center" wrapText="1"/>
    </xf>
    <xf numFmtId="0" fontId="3" fillId="2" borderId="0" xfId="0" quotePrefix="1" applyFont="1" applyFill="1" applyAlignment="1" applyProtection="1">
      <alignment horizontal="center" wrapText="1"/>
      <protection locked="0"/>
    </xf>
    <xf numFmtId="0" fontId="3" fillId="2" borderId="0" xfId="0" applyFont="1" applyFill="1" applyAlignment="1" applyProtection="1">
      <alignment horizontal="center" wrapText="1"/>
      <protection locked="0"/>
    </xf>
    <xf numFmtId="0" fontId="3" fillId="4" borderId="0" xfId="0" applyFont="1" applyFill="1"/>
    <xf numFmtId="164" fontId="3" fillId="4" borderId="0" xfId="0" applyNumberFormat="1" applyFont="1" applyFill="1" applyAlignment="1">
      <alignment horizontal="center" wrapText="1"/>
    </xf>
    <xf numFmtId="0" fontId="3" fillId="5" borderId="0" xfId="0" applyFont="1" applyFill="1" applyAlignment="1">
      <alignment vertical="center" wrapText="1"/>
    </xf>
    <xf numFmtId="0" fontId="3"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0" fontId="3" fillId="6" borderId="0" xfId="0" applyFont="1" applyFill="1" applyAlignment="1">
      <alignment horizontal="center" wrapText="1"/>
    </xf>
    <xf numFmtId="0" fontId="6" fillId="0" borderId="0" xfId="0" applyFont="1" applyAlignment="1">
      <alignment vertical="top"/>
    </xf>
    <xf numFmtId="2" fontId="4" fillId="3" borderId="0" xfId="0" applyNumberFormat="1" applyFont="1" applyFill="1" applyAlignment="1">
      <alignment horizontal="center" vertical="center"/>
    </xf>
    <xf numFmtId="2" fontId="4" fillId="3" borderId="0" xfId="1" applyNumberFormat="1" applyFont="1" applyFill="1" applyBorder="1" applyAlignment="1" applyProtection="1">
      <alignment horizontal="center" vertical="center"/>
    </xf>
    <xf numFmtId="0" fontId="9" fillId="4" borderId="0" xfId="0" applyFont="1" applyFill="1"/>
    <xf numFmtId="0" fontId="10" fillId="0" borderId="0" xfId="0" applyFont="1"/>
    <xf numFmtId="2" fontId="10" fillId="0" borderId="0" xfId="0" applyNumberFormat="1" applyFont="1"/>
    <xf numFmtId="0" fontId="11" fillId="0" borderId="0" xfId="0" applyFont="1"/>
    <xf numFmtId="0" fontId="4" fillId="0" borderId="0" xfId="0" applyFont="1" applyAlignment="1">
      <alignment horizontal="left" vertical="center"/>
    </xf>
    <xf numFmtId="2" fontId="4" fillId="0" borderId="0" xfId="0" applyNumberFormat="1" applyFont="1" applyAlignment="1">
      <alignment horizontal="center" vertical="center"/>
    </xf>
    <xf numFmtId="2" fontId="4" fillId="0" borderId="0" xfId="1" applyNumberFormat="1" applyFont="1" applyFill="1" applyBorder="1" applyAlignment="1" applyProtection="1">
      <alignment horizontal="center" vertical="center"/>
    </xf>
    <xf numFmtId="9" fontId="4" fillId="0" borderId="0" xfId="0" applyNumberFormat="1" applyFont="1" applyAlignment="1">
      <alignment horizontal="center" vertical="center"/>
    </xf>
    <xf numFmtId="0" fontId="4" fillId="3" borderId="0" xfId="0" applyFont="1" applyFill="1" applyAlignment="1">
      <alignment vertical="center"/>
    </xf>
    <xf numFmtId="9" fontId="4" fillId="3" borderId="0" xfId="1" applyFont="1" applyFill="1" applyBorder="1" applyAlignment="1" applyProtection="1">
      <alignment horizontal="center" vertical="center"/>
    </xf>
    <xf numFmtId="0" fontId="10" fillId="0" borderId="2" xfId="0" applyFont="1" applyBorder="1"/>
    <xf numFmtId="2" fontId="4" fillId="0" borderId="0" xfId="1" applyNumberFormat="1" applyFont="1" applyFill="1" applyBorder="1" applyAlignment="1">
      <alignment horizontal="center" vertical="center"/>
    </xf>
    <xf numFmtId="2" fontId="4" fillId="0" borderId="0" xfId="0" applyNumberFormat="1" applyFont="1" applyAlignment="1" applyProtection="1">
      <alignment horizontal="center" vertical="center"/>
      <protection locked="0"/>
    </xf>
    <xf numFmtId="2" fontId="4" fillId="0" borderId="0" xfId="1" applyNumberFormat="1" applyFont="1" applyFill="1" applyBorder="1" applyAlignment="1" applyProtection="1">
      <alignment horizontal="center" vertical="center"/>
      <protection locked="0"/>
    </xf>
    <xf numFmtId="2" fontId="10" fillId="0" borderId="2" xfId="0" applyNumberFormat="1" applyFont="1" applyBorder="1"/>
    <xf numFmtId="0" fontId="4" fillId="0" borderId="3" xfId="0" applyFont="1" applyBorder="1"/>
    <xf numFmtId="0" fontId="12" fillId="0" borderId="0" xfId="0" applyFont="1"/>
    <xf numFmtId="0" fontId="13" fillId="0" borderId="0" xfId="0" applyFont="1" applyAlignment="1">
      <alignment wrapText="1"/>
    </xf>
    <xf numFmtId="0" fontId="14" fillId="0" borderId="0" xfId="0" applyFont="1"/>
    <xf numFmtId="2" fontId="4" fillId="7" borderId="0" xfId="0" applyNumberFormat="1" applyFont="1" applyFill="1" applyAlignment="1">
      <alignment horizontal="center" vertical="center"/>
    </xf>
    <xf numFmtId="0" fontId="4" fillId="7" borderId="0" xfId="0" applyFont="1" applyFill="1" applyAlignment="1">
      <alignment vertical="center" wrapText="1"/>
    </xf>
    <xf numFmtId="0" fontId="16" fillId="0" borderId="0" xfId="0" applyFont="1" applyAlignment="1">
      <alignment wrapText="1"/>
    </xf>
    <xf numFmtId="0" fontId="17" fillId="0" borderId="0" xfId="0" applyFont="1"/>
    <xf numFmtId="0" fontId="18" fillId="0" borderId="0" xfId="0" applyFont="1"/>
    <xf numFmtId="2" fontId="17" fillId="0" borderId="0" xfId="1"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wrapText="1"/>
    </xf>
    <xf numFmtId="0" fontId="4" fillId="0" borderId="0" xfId="0" applyFont="1" applyAlignment="1">
      <alignment horizontal="left" vertical="top" wrapText="1"/>
    </xf>
    <xf numFmtId="0" fontId="3" fillId="2" borderId="0" xfId="0" applyFont="1" applyFill="1" applyAlignment="1">
      <alignment horizontal="left"/>
    </xf>
    <xf numFmtId="0" fontId="3" fillId="2" borderId="0" xfId="0" applyFont="1" applyFill="1" applyAlignment="1">
      <alignment horizontal="center" vertical="center" wrapText="1"/>
    </xf>
    <xf numFmtId="0" fontId="3" fillId="4" borderId="0" xfId="0" applyFont="1" applyFill="1" applyAlignment="1">
      <alignment horizontal="left"/>
    </xf>
    <xf numFmtId="0" fontId="3" fillId="4" borderId="0" xfId="0" applyFont="1" applyFill="1" applyAlignment="1">
      <alignment horizontal="center" vertical="center" wrapText="1"/>
    </xf>
    <xf numFmtId="0" fontId="3" fillId="5" borderId="0" xfId="0" applyFont="1" applyFill="1" applyAlignment="1">
      <alignment horizontal="center"/>
    </xf>
    <xf numFmtId="0" fontId="3" fillId="5" borderId="0" xfId="0" applyFont="1" applyFill="1" applyAlignment="1">
      <alignment horizontal="center" vertical="center" wrapText="1"/>
    </xf>
    <xf numFmtId="164" fontId="3" fillId="5" borderId="0" xfId="0" applyNumberFormat="1" applyFont="1" applyFill="1" applyAlignment="1">
      <alignment horizontal="center" wrapText="1"/>
    </xf>
  </cellXfs>
  <cellStyles count="2">
    <cellStyle name="Normal" xfId="0" builtinId="0"/>
    <cellStyle name="Percent" xfId="1" builtinId="5"/>
  </cellStyles>
  <dxfs count="8">
    <dxf>
      <font>
        <b val="0"/>
        <i val="0"/>
        <strike val="0"/>
        <condense val="0"/>
        <extend val="0"/>
        <outline val="0"/>
        <shadow val="0"/>
        <u val="none"/>
        <vertAlign val="baseline"/>
        <sz val="10"/>
        <color auto="1"/>
        <name val="Arial"/>
        <scheme val="major"/>
      </font>
      <alignment horizontal="general" vertical="top" textRotation="0" wrapText="1" indent="0" justifyLastLine="0" shrinkToFit="0" readingOrder="0"/>
    </dxf>
    <dxf>
      <border diagonalUp="0" diagonalDown="0">
        <left style="medium">
          <color rgb="FF632972"/>
        </left>
        <right style="medium">
          <color rgb="FF632972"/>
        </right>
        <top style="medium">
          <color rgb="FF632972"/>
        </top>
        <bottom style="medium">
          <color rgb="FF632972"/>
        </bottom>
      </border>
    </dxf>
    <dxf>
      <font>
        <b val="0"/>
        <i val="0"/>
        <strike val="0"/>
        <condense val="0"/>
        <extend val="0"/>
        <outline val="0"/>
        <shadow val="0"/>
        <u val="none"/>
        <vertAlign val="baseline"/>
        <sz val="10"/>
        <color auto="1"/>
        <name val="Arial"/>
        <scheme val="major"/>
      </font>
      <alignment horizontal="general" vertical="top" textRotation="0" wrapText="1" indent="0" justifyLastLine="0" shrinkToFit="0" readingOrder="0"/>
    </dxf>
    <dxf>
      <font>
        <b/>
        <i val="0"/>
        <strike val="0"/>
        <condense val="0"/>
        <extend val="0"/>
        <outline val="0"/>
        <shadow val="0"/>
        <u val="none"/>
        <vertAlign val="baseline"/>
        <sz val="10"/>
        <color theme="0"/>
        <name val="Arial"/>
        <scheme val="major"/>
      </font>
      <fill>
        <patternFill patternType="solid">
          <fgColor indexed="64"/>
          <bgColor rgb="FF0B2949"/>
        </patternFill>
      </fill>
      <alignment horizontal="center" vertical="bottom" textRotation="0" wrapText="1" indent="0" justifyLastLine="0" shrinkToFit="0" readingOrder="0"/>
    </dxf>
    <dxf>
      <font>
        <strike val="0"/>
      </font>
      <fill>
        <patternFill>
          <bgColor theme="2"/>
        </patternFill>
      </fill>
    </dxf>
    <dxf>
      <font>
        <b/>
        <i val="0"/>
        <strike val="0"/>
      </font>
      <fill>
        <patternFill>
          <bgColor theme="2"/>
        </patternFill>
      </fill>
    </dxf>
    <dxf>
      <font>
        <b/>
        <i val="0"/>
        <strike val="0"/>
        <color theme="0"/>
      </font>
      <fill>
        <patternFill>
          <bgColor theme="3"/>
        </patternFill>
      </fill>
      <border diagonalUp="0" diagonalDown="0">
        <left/>
        <right/>
        <top style="double">
          <color auto="1"/>
        </top>
        <bottom style="thin">
          <color auto="1"/>
        </bottom>
        <vertical/>
        <horizontal/>
      </border>
    </dxf>
    <dxf>
      <font>
        <b val="0"/>
        <i val="0"/>
        <strike val="0"/>
      </font>
      <border diagonalUp="0" diagonalDown="0">
        <left/>
        <right/>
        <top/>
        <bottom style="thin">
          <color auto="1"/>
        </bottom>
        <vertical/>
        <horizontal/>
      </border>
    </dxf>
  </dxfs>
  <tableStyles count="1" defaultTableStyle="Mathematica" defaultPivotStyle="PivotStyleLight16">
    <tableStyle name="Mathematica" pivot="0" count="4" xr9:uid="{00000000-0011-0000-FFFF-FFFF00000000}">
      <tableStyleElement type="wholeTable" dxfId="7"/>
      <tableStyleElement type="totalRow" dxfId="6"/>
      <tableStyleElement type="firstColumn" dxfId="5"/>
      <tableStyleElement type="firstRowStripe" dxfId="4"/>
    </tableStyle>
  </tableStyles>
  <colors>
    <mruColors>
      <color rgb="FFE8D0F0"/>
      <color rgb="FF0B2949"/>
      <color rgb="FFF6EDF9"/>
      <color rgb="FF00A1B0"/>
      <color rgb="FFEF8521"/>
      <color rgb="FFA24BC1"/>
      <color rgb="FF632972"/>
      <color rgb="FF78BC49"/>
      <color rgb="FF4BEEFF"/>
      <color rgb="FF6329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50652.6B28362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4938058</xdr:colOff>
      <xdr:row>0</xdr:row>
      <xdr:rowOff>313764</xdr:rowOff>
    </xdr:from>
    <xdr:to>
      <xdr:col>0</xdr:col>
      <xdr:colOff>6525558</xdr:colOff>
      <xdr:row>0</xdr:row>
      <xdr:rowOff>707464</xdr:rowOff>
    </xdr:to>
    <xdr:pic>
      <xdr:nvPicPr>
        <xdr:cNvPr id="2" name="Picture 1" descr="Mathematica logo.">
          <a:extLst>
            <a:ext uri="{FF2B5EF4-FFF2-40B4-BE49-F238E27FC236}">
              <a16:creationId xmlns:a16="http://schemas.microsoft.com/office/drawing/2014/main" id="{A25ACB7C-9D1F-FE41-88EF-2F0C0D02D82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938058" y="313764"/>
          <a:ext cx="1587500" cy="39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3" totalsRowShown="0" headerRowDxfId="3" dataDxfId="2" tableBorderDxfId="1">
  <autoFilter ref="A2:A3" xr:uid="{00000000-0009-0000-0100-000001000000}">
    <filterColumn colId="0" hiddenButton="1"/>
  </autoFilter>
  <tableColumns count="1">
    <tableColumn id="1" xr3:uid="{00000000-0010-0000-0000-000001000000}" name="BASIE Probability Tool version 0.9 (beta)_x000a_Calculating the probability that the effect of a program is greater (or less) than a value of interest" dataDxfId="0"/>
  </tableColumns>
  <tableStyleInfo name="Mathematica" showFirstColumn="0" showLastColumn="0" showRowStripes="0" showColumnStripes="0"/>
</table>
</file>

<file path=xl/theme/theme1.xml><?xml version="1.0" encoding="utf-8"?>
<a:theme xmlns:a="http://schemas.openxmlformats.org/drawingml/2006/main" name="MathematicaUniversal">
  <a:themeElements>
    <a:clrScheme name="MathematicaUniversal-GMMB">
      <a:dk1>
        <a:sysClr val="windowText" lastClr="000000"/>
      </a:dk1>
      <a:lt1>
        <a:sysClr val="window" lastClr="FFFFFF"/>
      </a:lt1>
      <a:dk2>
        <a:srgbClr val="046B5C"/>
      </a:dk2>
      <a:lt2>
        <a:srgbClr val="E0D4B5"/>
      </a:lt2>
      <a:accent1>
        <a:srgbClr val="0B2949"/>
      </a:accent1>
      <a:accent2>
        <a:srgbClr val="D02B27"/>
      </a:accent2>
      <a:accent3>
        <a:srgbClr val="5B6771"/>
      </a:accent3>
      <a:accent4>
        <a:srgbClr val="F1B51C"/>
      </a:accent4>
      <a:accent5>
        <a:srgbClr val="189394"/>
      </a:accent5>
      <a:accent6>
        <a:srgbClr val="17A673"/>
      </a:accent6>
      <a:hlink>
        <a:srgbClr val="0563C1"/>
      </a:hlink>
      <a:folHlink>
        <a:srgbClr val="954F72"/>
      </a:folHlink>
    </a:clrScheme>
    <a:fontScheme name="Custom 1">
      <a:majorFont>
        <a:latin typeface="Arial"/>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9"/>
  <sheetViews>
    <sheetView showGridLines="0" tabSelected="1" zoomScale="145" zoomScaleNormal="145" workbookViewId="0"/>
  </sheetViews>
  <sheetFormatPr defaultColWidth="8.77734375" defaultRowHeight="13.8"/>
  <cols>
    <col min="1" max="1" width="87.44140625" customWidth="1"/>
  </cols>
  <sheetData>
    <row r="1" spans="1:1" ht="63.45" customHeight="1">
      <c r="A1" s="15" t="s">
        <v>21</v>
      </c>
    </row>
    <row r="2" spans="1:1" ht="30" customHeight="1" thickBot="1">
      <c r="A2" s="14" t="s">
        <v>23</v>
      </c>
    </row>
    <row r="3" spans="1:1" ht="132">
      <c r="A3" s="5" t="s">
        <v>22</v>
      </c>
    </row>
    <row r="5" spans="1:1" ht="43.95" customHeight="1">
      <c r="A5" s="39" t="s">
        <v>44</v>
      </c>
    </row>
    <row r="6" spans="1:1" ht="51.6">
      <c r="A6" s="35" t="s">
        <v>29</v>
      </c>
    </row>
    <row r="7" spans="1:1" ht="73.05" customHeight="1">
      <c r="A7" s="35" t="s">
        <v>28</v>
      </c>
    </row>
    <row r="9" spans="1:1">
      <c r="A9" s="34" t="s">
        <v>30</v>
      </c>
    </row>
  </sheetData>
  <pageMargins left="0.7" right="0.7" top="0.75" bottom="0.75" header="0.3" footer="0.3"/>
  <pageSetup scale="7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9"/>
  <sheetViews>
    <sheetView zoomScale="139" zoomScaleNormal="140" workbookViewId="0">
      <selection sqref="A1:E1"/>
    </sheetView>
  </sheetViews>
  <sheetFormatPr defaultColWidth="9.109375" defaultRowHeight="13.2"/>
  <cols>
    <col min="1" max="1" width="55.109375" style="1" customWidth="1"/>
    <col min="2" max="9" width="12.77734375" style="1" customWidth="1"/>
    <col min="10" max="16384" width="9.109375" style="1"/>
  </cols>
  <sheetData>
    <row r="1" spans="1:9" ht="19.95" customHeight="1">
      <c r="A1" s="45" t="s">
        <v>0</v>
      </c>
      <c r="B1" s="45"/>
      <c r="C1" s="45"/>
      <c r="D1" s="45"/>
      <c r="E1" s="45"/>
    </row>
    <row r="2" spans="1:9" s="2" customFormat="1" ht="100.95" customHeight="1">
      <c r="A2" s="44" t="s">
        <v>38</v>
      </c>
      <c r="B2" s="44"/>
      <c r="C2" s="44"/>
      <c r="D2" s="44"/>
      <c r="E2" s="44"/>
    </row>
    <row r="3" spans="1:9" s="3" customFormat="1" ht="25.05" customHeight="1">
      <c r="A3" s="45" t="s">
        <v>1</v>
      </c>
      <c r="B3" s="46" t="s">
        <v>2</v>
      </c>
      <c r="C3" s="46"/>
      <c r="D3" s="43" t="s">
        <v>6</v>
      </c>
      <c r="E3" s="43"/>
      <c r="F3" s="43"/>
      <c r="G3" s="43" t="s">
        <v>5</v>
      </c>
      <c r="H3" s="43"/>
      <c r="I3" s="43"/>
    </row>
    <row r="4" spans="1:9" ht="28.95" customHeight="1">
      <c r="A4" s="45"/>
      <c r="B4" s="6" t="s">
        <v>3</v>
      </c>
      <c r="C4" s="6" t="s">
        <v>4</v>
      </c>
      <c r="D4" s="7">
        <v>-0.2</v>
      </c>
      <c r="E4" s="7">
        <v>-0.1</v>
      </c>
      <c r="F4" s="8">
        <v>0</v>
      </c>
      <c r="G4" s="8">
        <v>0</v>
      </c>
      <c r="H4" s="7">
        <v>0.1</v>
      </c>
      <c r="I4" s="8">
        <v>0.2</v>
      </c>
    </row>
    <row r="5" spans="1:9" s="3" customFormat="1" ht="15" customHeight="1">
      <c r="A5" s="22" t="s">
        <v>32</v>
      </c>
      <c r="B5" s="23">
        <v>0.03</v>
      </c>
      <c r="C5" s="24">
        <v>0.15</v>
      </c>
      <c r="D5" s="25">
        <f t="shared" ref="D5:F8" si="0">_xlfn.NORM.DIST(D$4,$B5,$C5,TRUE)</f>
        <v>6.2596872790906796E-2</v>
      </c>
      <c r="E5" s="25">
        <f t="shared" si="0"/>
        <v>0.1930623371419069</v>
      </c>
      <c r="F5" s="25">
        <f t="shared" si="0"/>
        <v>0.42074029056089696</v>
      </c>
      <c r="G5" s="25">
        <f t="shared" ref="G5:I8" si="1">1-_xlfn.NORM.DIST(G$4,$B5,$C5,TRUE)</f>
        <v>0.57925970943910299</v>
      </c>
      <c r="H5" s="25">
        <f t="shared" si="1"/>
        <v>0.32036919090127036</v>
      </c>
      <c r="I5" s="25">
        <f t="shared" si="1"/>
        <v>0.12853714934241489</v>
      </c>
    </row>
    <row r="6" spans="1:9" s="3" customFormat="1" ht="15" customHeight="1">
      <c r="A6" s="26" t="s">
        <v>31</v>
      </c>
      <c r="B6" s="16">
        <v>0.16</v>
      </c>
      <c r="C6" s="17">
        <v>0.28999999999999998</v>
      </c>
      <c r="D6" s="27">
        <f t="shared" si="0"/>
        <v>0.10723282926870538</v>
      </c>
      <c r="E6" s="27">
        <f t="shared" si="0"/>
        <v>0.18497908410440353</v>
      </c>
      <c r="F6" s="27">
        <f t="shared" si="0"/>
        <v>0.29056868483330006</v>
      </c>
      <c r="G6" s="27">
        <f t="shared" si="1"/>
        <v>0.70943131516669999</v>
      </c>
      <c r="H6" s="27">
        <f t="shared" si="1"/>
        <v>0.58195467520953725</v>
      </c>
      <c r="I6" s="27">
        <f t="shared" si="1"/>
        <v>0.44514746142618433</v>
      </c>
    </row>
    <row r="7" spans="1:9" s="3" customFormat="1" ht="15" customHeight="1">
      <c r="A7" s="22" t="s">
        <v>35</v>
      </c>
      <c r="B7" s="23">
        <v>0</v>
      </c>
      <c r="C7" s="24">
        <v>0.15</v>
      </c>
      <c r="D7" s="25">
        <f t="shared" si="0"/>
        <v>9.1211219725867806E-2</v>
      </c>
      <c r="E7" s="25">
        <f t="shared" si="0"/>
        <v>0.2524925375469228</v>
      </c>
      <c r="F7" s="25">
        <f t="shared" si="0"/>
        <v>0.5</v>
      </c>
      <c r="G7" s="25">
        <f t="shared" si="1"/>
        <v>0.5</v>
      </c>
      <c r="H7" s="25">
        <f t="shared" si="1"/>
        <v>0.2524925375469228</v>
      </c>
      <c r="I7" s="25">
        <f t="shared" si="1"/>
        <v>9.1211219725867765E-2</v>
      </c>
    </row>
    <row r="8" spans="1:9" s="3" customFormat="1" ht="15" customHeight="1">
      <c r="A8" s="26" t="s">
        <v>36</v>
      </c>
      <c r="B8" s="16">
        <v>0</v>
      </c>
      <c r="C8" s="17">
        <v>0.28999999999999998</v>
      </c>
      <c r="D8" s="27">
        <f t="shared" si="0"/>
        <v>0.24520553128130484</v>
      </c>
      <c r="E8" s="27">
        <f t="shared" si="0"/>
        <v>0.36511199641264436</v>
      </c>
      <c r="F8" s="27">
        <f t="shared" si="0"/>
        <v>0.5</v>
      </c>
      <c r="G8" s="27">
        <f t="shared" si="1"/>
        <v>0.5</v>
      </c>
      <c r="H8" s="27">
        <f t="shared" si="1"/>
        <v>0.36511199641264436</v>
      </c>
      <c r="I8" s="27">
        <f t="shared" si="1"/>
        <v>0.24520553128130484</v>
      </c>
    </row>
    <row r="9" spans="1:9" s="3" customFormat="1" ht="15" customHeight="1">
      <c r="A9" s="22"/>
      <c r="B9" s="23"/>
      <c r="C9" s="24"/>
      <c r="D9" s="25"/>
      <c r="E9" s="25"/>
      <c r="F9" s="25"/>
      <c r="G9" s="25"/>
      <c r="H9" s="25"/>
      <c r="I9" s="25"/>
    </row>
    <row r="10" spans="1:9" s="3" customFormat="1" ht="15" customHeight="1">
      <c r="A10" s="26"/>
      <c r="B10" s="16"/>
      <c r="C10" s="17"/>
      <c r="D10" s="27"/>
      <c r="E10" s="27"/>
      <c r="F10" s="27"/>
      <c r="G10" s="27"/>
      <c r="H10" s="27"/>
      <c r="I10" s="27"/>
    </row>
    <row r="11" spans="1:9">
      <c r="A11" s="4"/>
      <c r="I11" s="40" t="s">
        <v>45</v>
      </c>
    </row>
    <row r="14" spans="1:9" ht="13.8">
      <c r="A14" s="36" t="s">
        <v>33</v>
      </c>
      <c r="B14"/>
      <c r="C14"/>
    </row>
    <row r="15" spans="1:9" ht="13.8">
      <c r="A15" s="36" t="s">
        <v>34</v>
      </c>
      <c r="B15"/>
      <c r="C15"/>
    </row>
    <row r="16" spans="1:9" ht="13.8">
      <c r="A16" s="36" t="s">
        <v>37</v>
      </c>
      <c r="B16"/>
      <c r="C16"/>
    </row>
    <row r="17" spans="1:3" ht="13.8">
      <c r="B17"/>
      <c r="C17"/>
    </row>
    <row r="18" spans="1:3" ht="13.8">
      <c r="A18" s="36"/>
      <c r="B18"/>
      <c r="C18"/>
    </row>
    <row r="19" spans="1:3" ht="13.8">
      <c r="B19"/>
      <c r="C19"/>
    </row>
  </sheetData>
  <mergeCells count="6">
    <mergeCell ref="G3:I3"/>
    <mergeCell ref="A2:E2"/>
    <mergeCell ref="A1:E1"/>
    <mergeCell ref="D3:F3"/>
    <mergeCell ref="B3:C3"/>
    <mergeCell ref="A3:A4"/>
  </mergeCells>
  <pageMargins left="0.7" right="0.7" top="0.75" bottom="0.75" header="0.3" footer="0.3"/>
  <pageSetup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561C6-4EF2-E048-9A1D-98E6D59860AF}">
  <sheetPr>
    <pageSetUpPr fitToPage="1"/>
  </sheetPr>
  <dimension ref="A1:C33"/>
  <sheetViews>
    <sheetView zoomScale="141" zoomScaleNormal="140" workbookViewId="0">
      <selection sqref="A1:C1"/>
    </sheetView>
  </sheetViews>
  <sheetFormatPr defaultColWidth="9.109375" defaultRowHeight="13.2"/>
  <cols>
    <col min="1" max="1" width="60.109375" style="1" customWidth="1"/>
    <col min="2" max="3" width="12.77734375" style="1" customWidth="1"/>
    <col min="4" max="16384" width="9.109375" style="1"/>
  </cols>
  <sheetData>
    <row r="1" spans="1:3" ht="19.95" customHeight="1">
      <c r="A1" s="47" t="s">
        <v>26</v>
      </c>
      <c r="B1" s="47"/>
      <c r="C1" s="47"/>
    </row>
    <row r="2" spans="1:3" s="2" customFormat="1" ht="69" customHeight="1">
      <c r="A2" s="44" t="s">
        <v>24</v>
      </c>
      <c r="B2" s="44"/>
      <c r="C2" s="44"/>
    </row>
    <row r="3" spans="1:3" s="3" customFormat="1" ht="25.05" customHeight="1">
      <c r="A3" s="47" t="s">
        <v>7</v>
      </c>
      <c r="B3" s="48"/>
      <c r="C3" s="48"/>
    </row>
    <row r="4" spans="1:3" ht="28.95" customHeight="1">
      <c r="A4" s="47"/>
      <c r="B4" s="10" t="s">
        <v>8</v>
      </c>
      <c r="C4" s="10" t="s">
        <v>9</v>
      </c>
    </row>
    <row r="5" spans="1:3" s="3" customFormat="1" ht="15" customHeight="1">
      <c r="A5" s="22" t="s">
        <v>39</v>
      </c>
      <c r="B5" s="23">
        <v>0.25</v>
      </c>
      <c r="C5" s="29">
        <f>SQRT(4/400)</f>
        <v>0.1</v>
      </c>
    </row>
    <row r="6" spans="1:3" s="3" customFormat="1" ht="15" customHeight="1">
      <c r="A6" s="3" t="s">
        <v>40</v>
      </c>
      <c r="B6" s="37">
        <f>0.1</f>
        <v>0.1</v>
      </c>
      <c r="C6" s="29">
        <f>SQRT(4/400)</f>
        <v>0.1</v>
      </c>
    </row>
    <row r="7" spans="1:3" s="3" customFormat="1" ht="15" customHeight="1">
      <c r="A7" s="22" t="s">
        <v>41</v>
      </c>
      <c r="B7" s="23">
        <v>0.25</v>
      </c>
      <c r="C7" s="29">
        <f>SQRT(4/100)</f>
        <v>0.2</v>
      </c>
    </row>
    <row r="8" spans="1:3" s="3" customFormat="1" ht="15" customHeight="1">
      <c r="A8" s="3" t="s">
        <v>42</v>
      </c>
      <c r="B8" s="37">
        <f>0.1</f>
        <v>0.1</v>
      </c>
      <c r="C8" s="29">
        <f>SQRT(4/100)</f>
        <v>0.2</v>
      </c>
    </row>
    <row r="9" spans="1:3" s="3" customFormat="1" ht="15" customHeight="1">
      <c r="B9" s="30"/>
      <c r="C9" s="42" t="s">
        <v>45</v>
      </c>
    </row>
    <row r="10" spans="1:3" s="3" customFormat="1" ht="66">
      <c r="A10" s="38" t="s">
        <v>43</v>
      </c>
      <c r="B10" s="30"/>
      <c r="C10" s="31"/>
    </row>
    <row r="11" spans="1:3" s="3" customFormat="1" ht="15" customHeight="1">
      <c r="B11" s="30"/>
      <c r="C11" s="31"/>
    </row>
    <row r="12" spans="1:3">
      <c r="A12" s="3"/>
    </row>
    <row r="13" spans="1:3">
      <c r="A13" s="3"/>
    </row>
    <row r="14" spans="1:3">
      <c r="A14" s="3"/>
    </row>
    <row r="32" spans="1:3" ht="13.8" thickBot="1">
      <c r="A32" s="33"/>
      <c r="B32" s="33"/>
      <c r="C32" s="33"/>
    </row>
    <row r="33" ht="13.8" thickTop="1"/>
  </sheetData>
  <mergeCells count="4">
    <mergeCell ref="A1:C1"/>
    <mergeCell ref="A2:C2"/>
    <mergeCell ref="B3:C3"/>
    <mergeCell ref="A3:A4"/>
  </mergeCells>
  <pageMargins left="0.7" right="0.7"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5451-FBD1-154E-B9FA-D1045FCB5CDF}">
  <dimension ref="A1:K45"/>
  <sheetViews>
    <sheetView zoomScale="140" zoomScaleNormal="140" workbookViewId="0">
      <selection sqref="A1:D1"/>
    </sheetView>
  </sheetViews>
  <sheetFormatPr defaultColWidth="11.5546875" defaultRowHeight="13.8"/>
  <cols>
    <col min="1" max="1" width="49.109375" customWidth="1"/>
    <col min="4" max="4" width="35.33203125" customWidth="1"/>
    <col min="7" max="8" width="10.77734375" customWidth="1"/>
    <col min="10" max="10" width="12.33203125" customWidth="1"/>
  </cols>
  <sheetData>
    <row r="1" spans="1:11">
      <c r="A1" s="49" t="s">
        <v>25</v>
      </c>
      <c r="B1" s="49"/>
      <c r="C1" s="49"/>
      <c r="D1" s="49"/>
    </row>
    <row r="2" spans="1:11" ht="112.05" customHeight="1">
      <c r="A2" s="44" t="s">
        <v>27</v>
      </c>
      <c r="B2" s="44"/>
      <c r="C2" s="44"/>
      <c r="D2" s="44"/>
    </row>
    <row r="4" spans="1:11" ht="13.95" customHeight="1">
      <c r="A4" s="45" t="s">
        <v>1</v>
      </c>
      <c r="B4" s="46" t="s">
        <v>10</v>
      </c>
      <c r="C4" s="46"/>
      <c r="D4" s="18"/>
      <c r="E4" s="48" t="s">
        <v>20</v>
      </c>
      <c r="F4" s="48"/>
      <c r="G4" s="51" t="s">
        <v>19</v>
      </c>
      <c r="H4" s="51" t="s">
        <v>18</v>
      </c>
      <c r="I4" s="50" t="s">
        <v>13</v>
      </c>
      <c r="J4" s="50"/>
      <c r="K4" s="50"/>
    </row>
    <row r="5" spans="1:11" ht="28.05" customHeight="1">
      <c r="A5" s="45"/>
      <c r="B5" s="6" t="s">
        <v>3</v>
      </c>
      <c r="C5" s="6" t="s">
        <v>4</v>
      </c>
      <c r="D5" s="9" t="s">
        <v>7</v>
      </c>
      <c r="E5" s="10" t="s">
        <v>11</v>
      </c>
      <c r="F5" s="10" t="s">
        <v>12</v>
      </c>
      <c r="G5" s="51"/>
      <c r="H5" s="51"/>
      <c r="I5" s="13" t="s">
        <v>14</v>
      </c>
      <c r="J5" s="11" t="s">
        <v>15</v>
      </c>
      <c r="K5" s="12" t="s">
        <v>16</v>
      </c>
    </row>
    <row r="6" spans="1:11">
      <c r="A6" s="19" t="s">
        <v>31</v>
      </c>
      <c r="B6" s="19">
        <f>VLOOKUP(A6,'Prior Evidence'!$A$4:$C$10,2,FALSE)</f>
        <v>0.16</v>
      </c>
      <c r="C6" s="19">
        <f>VLOOKUP(A6,'Prior Evidence'!$A$4:$C$10,3,FALSE)</f>
        <v>0.28999999999999998</v>
      </c>
      <c r="D6" s="22" t="s">
        <v>39</v>
      </c>
      <c r="E6" s="19">
        <f>VLOOKUP(D6,'Study Findings'!$A$5:$C$32,2,FALSE)</f>
        <v>0.25</v>
      </c>
      <c r="F6" s="19">
        <f>VLOOKUP(D6,'Study Findings'!$A$5:$C$32,3,FALSE)</f>
        <v>0.1</v>
      </c>
      <c r="G6" s="20">
        <f>((1/C6^2)*B6+ (1/F6^2)*E6)/(1/C6^2 +1/F6^2)</f>
        <v>0.24043570669500533</v>
      </c>
      <c r="H6" s="20">
        <f>(1/(1/C6^2 + 1/F6^2))^0.5</f>
        <v>9.4537298162627223E-2</v>
      </c>
      <c r="I6" s="19" t="s">
        <v>17</v>
      </c>
      <c r="J6" s="19">
        <v>0</v>
      </c>
      <c r="K6" s="20">
        <f>IF(I6="&gt;",1-_xlfn.NORM.DIST(J6,G6,H6,TRUE),_xlfn.NORM.DIST(J6,G6,H6,TRUE))</f>
        <v>0.99450928805377836</v>
      </c>
    </row>
    <row r="7" spans="1:11">
      <c r="A7" s="19" t="s">
        <v>32</v>
      </c>
      <c r="B7" s="19">
        <f>VLOOKUP(A7,'Prior Evidence'!$A$4:$C$10,2,FALSE)</f>
        <v>0.03</v>
      </c>
      <c r="C7" s="19">
        <f>VLOOKUP(A7,'Prior Evidence'!$A$4:$C$10,3,FALSE)</f>
        <v>0.15</v>
      </c>
      <c r="D7" s="22" t="s">
        <v>39</v>
      </c>
      <c r="E7" s="19">
        <f>VLOOKUP(D7,'Study Findings'!$A$5:$C$32,2,FALSE)</f>
        <v>0.25</v>
      </c>
      <c r="F7" s="19">
        <f>VLOOKUP(D7,'Study Findings'!$A$5:$C$32,3,FALSE)</f>
        <v>0.1</v>
      </c>
      <c r="G7" s="20">
        <f t="shared" ref="G7:G9" si="0">((1/C7^2)*B7+ (1/F7^2)*E7)/(1/C7^2 +1/F7^2)</f>
        <v>0.18230769230769228</v>
      </c>
      <c r="H7" s="20">
        <f t="shared" ref="H7:H9" si="1">(1/(1/C7^2 + 1/F7^2))^0.5</f>
        <v>8.3205029433784369E-2</v>
      </c>
      <c r="I7" s="19" t="s">
        <v>17</v>
      </c>
      <c r="J7" s="19">
        <v>0</v>
      </c>
      <c r="K7" s="20">
        <f>IF(I7="&gt;",1-_xlfn.NORM.DIST(J7,G7,H7,TRUE),_xlfn.NORM.DIST(J7,G7,H7,TRUE))</f>
        <v>0.98577648351171843</v>
      </c>
    </row>
    <row r="8" spans="1:11">
      <c r="A8" s="19" t="s">
        <v>36</v>
      </c>
      <c r="B8" s="19">
        <f>VLOOKUP(A8,'Prior Evidence'!$A$4:$C$10,2,FALSE)</f>
        <v>0</v>
      </c>
      <c r="C8" s="19">
        <f>VLOOKUP(A8,'Prior Evidence'!$A$4:$C$10,3,FALSE)</f>
        <v>0.28999999999999998</v>
      </c>
      <c r="D8" s="22" t="s">
        <v>39</v>
      </c>
      <c r="E8" s="19">
        <f>VLOOKUP(D8,'Study Findings'!$A$5:$C$32,2,FALSE)</f>
        <v>0.25</v>
      </c>
      <c r="F8" s="19">
        <f>VLOOKUP(D8,'Study Findings'!$A$5:$C$32,3,FALSE)</f>
        <v>0.1</v>
      </c>
      <c r="G8" s="20">
        <f t="shared" si="0"/>
        <v>0.22343251859723698</v>
      </c>
      <c r="H8" s="20">
        <f t="shared" si="1"/>
        <v>9.4537298162627223E-2</v>
      </c>
      <c r="I8" s="19" t="s">
        <v>17</v>
      </c>
      <c r="J8" s="19">
        <v>0</v>
      </c>
      <c r="K8" s="20">
        <f t="shared" ref="K8:K9" si="2">IF(I8="&gt;",1-_xlfn.NORM.DIST(J8,G8,H8,TRUE),_xlfn.NORM.DIST(J8,G8,H8,TRUE))</f>
        <v>0.99094673649256804</v>
      </c>
    </row>
    <row r="9" spans="1:11">
      <c r="A9" s="19" t="s">
        <v>35</v>
      </c>
      <c r="B9" s="19">
        <f>VLOOKUP(A9,'Prior Evidence'!$A$4:$C$10,2,FALSE)</f>
        <v>0</v>
      </c>
      <c r="C9" s="19">
        <f>VLOOKUP(A9,'Prior Evidence'!$A$4:$C$10,3,FALSE)</f>
        <v>0.15</v>
      </c>
      <c r="D9" s="22" t="s">
        <v>39</v>
      </c>
      <c r="E9" s="19">
        <f>VLOOKUP(D9,'Study Findings'!$A$5:$C$32,2,FALSE)</f>
        <v>0.25</v>
      </c>
      <c r="F9" s="19">
        <f>VLOOKUP(D9,'Study Findings'!$A$5:$C$32,3,FALSE)</f>
        <v>0.1</v>
      </c>
      <c r="G9" s="20">
        <f t="shared" si="0"/>
        <v>0.17307692307692307</v>
      </c>
      <c r="H9" s="20">
        <f t="shared" si="1"/>
        <v>8.3205029433784369E-2</v>
      </c>
      <c r="I9" s="19" t="s">
        <v>17</v>
      </c>
      <c r="J9" s="19">
        <v>0</v>
      </c>
      <c r="K9" s="20">
        <f t="shared" si="2"/>
        <v>0.98124299919223001</v>
      </c>
    </row>
    <row r="10" spans="1:11">
      <c r="A10" s="19" t="s">
        <v>31</v>
      </c>
      <c r="B10" s="19">
        <f>VLOOKUP(A10,'Prior Evidence'!$A$4:$C$10,2,FALSE)</f>
        <v>0.16</v>
      </c>
      <c r="C10" s="19">
        <f>VLOOKUP(A10,'Prior Evidence'!$A$4:$C$10,3,FALSE)</f>
        <v>0.28999999999999998</v>
      </c>
      <c r="D10" s="22" t="s">
        <v>41</v>
      </c>
      <c r="E10" s="19">
        <f>VLOOKUP(D10,'Study Findings'!$A$5:$C$32,2,FALSE)</f>
        <v>0.25</v>
      </c>
      <c r="F10" s="19">
        <f>VLOOKUP(D10,'Study Findings'!$A$5:$C$32,3,FALSE)</f>
        <v>0.2</v>
      </c>
      <c r="G10" s="20">
        <f>((1/C10^2)*B10+ (1/F10^2)*E10)/(1/C10^2 +1/F10^2)</f>
        <v>0.22099113618049956</v>
      </c>
      <c r="H10" s="20">
        <f>(1/(1/C10^2 + 1/F10^2))^0.5</f>
        <v>0.16464255718306126</v>
      </c>
      <c r="I10" s="19" t="s">
        <v>17</v>
      </c>
      <c r="J10" s="19">
        <v>0</v>
      </c>
      <c r="K10" s="20">
        <f>IF(I10="&gt;",1-_xlfn.NORM.DIST(J10,G10,H10,TRUE),_xlfn.NORM.DIST(J10,G10,H10,TRUE))</f>
        <v>0.91024219435303677</v>
      </c>
    </row>
    <row r="11" spans="1:11">
      <c r="A11" s="19" t="s">
        <v>32</v>
      </c>
      <c r="B11" s="19">
        <f>VLOOKUP(A11,'Prior Evidence'!$A$4:$C$10,2,FALSE)</f>
        <v>0.03</v>
      </c>
      <c r="C11" s="19">
        <f>VLOOKUP(A11,'Prior Evidence'!$A$4:$C$10,3,FALSE)</f>
        <v>0.15</v>
      </c>
      <c r="D11" s="22" t="s">
        <v>41</v>
      </c>
      <c r="E11" s="19">
        <f>VLOOKUP(D11,'Study Findings'!$A$5:$C$32,2,FALSE)</f>
        <v>0.25</v>
      </c>
      <c r="F11" s="19">
        <f>VLOOKUP(D11,'Study Findings'!$A$5:$C$32,3,FALSE)</f>
        <v>0.2</v>
      </c>
      <c r="G11" s="20">
        <f t="shared" ref="G11:G13" si="3">((1/C11^2)*B11+ (1/F11^2)*E11)/(1/C11^2 +1/F11^2)</f>
        <v>0.10919999999999999</v>
      </c>
      <c r="H11" s="20">
        <f t="shared" ref="H11:H13" si="4">(1/(1/C11^2 + 1/F11^2))^0.5</f>
        <v>0.12</v>
      </c>
      <c r="I11" s="19" t="s">
        <v>17</v>
      </c>
      <c r="J11" s="19">
        <v>0</v>
      </c>
      <c r="K11" s="20">
        <f>IF(I11="&gt;",1-_xlfn.NORM.DIST(J11,G11,H11,TRUE),_xlfn.NORM.DIST(J11,G11,H11,TRUE))</f>
        <v>0.81858874510820279</v>
      </c>
    </row>
    <row r="12" spans="1:11">
      <c r="A12" s="19" t="s">
        <v>36</v>
      </c>
      <c r="B12" s="19">
        <f>VLOOKUP(A12,'Prior Evidence'!$A$4:$C$10,2,FALSE)</f>
        <v>0</v>
      </c>
      <c r="C12" s="19">
        <f>VLOOKUP(A12,'Prior Evidence'!$A$4:$C$10,3,FALSE)</f>
        <v>0.28999999999999998</v>
      </c>
      <c r="D12" s="22" t="s">
        <v>41</v>
      </c>
      <c r="E12" s="19">
        <f>VLOOKUP(D12,'Study Findings'!$A$5:$C$32,2,FALSE)</f>
        <v>0.25</v>
      </c>
      <c r="F12" s="19">
        <f>VLOOKUP(D12,'Study Findings'!$A$5:$C$32,3,FALSE)</f>
        <v>0.2</v>
      </c>
      <c r="G12" s="20">
        <f t="shared" si="3"/>
        <v>0.16941982272360995</v>
      </c>
      <c r="H12" s="20">
        <f t="shared" si="4"/>
        <v>0.16464255718306126</v>
      </c>
      <c r="I12" s="19" t="s">
        <v>17</v>
      </c>
      <c r="J12" s="19">
        <v>0</v>
      </c>
      <c r="K12" s="20">
        <f t="shared" ref="K12:K13" si="5">IF(I12="&gt;",1-_xlfn.NORM.DIST(J12,G12,H12,TRUE),_xlfn.NORM.DIST(J12,G12,H12,TRUE))</f>
        <v>0.84826391768875209</v>
      </c>
    </row>
    <row r="13" spans="1:11">
      <c r="A13" s="19" t="s">
        <v>35</v>
      </c>
      <c r="B13" s="19">
        <f>VLOOKUP(A13,'Prior Evidence'!$A$4:$C$10,2,FALSE)</f>
        <v>0</v>
      </c>
      <c r="C13" s="19">
        <f>VLOOKUP(A13,'Prior Evidence'!$A$4:$C$10,3,FALSE)</f>
        <v>0.15</v>
      </c>
      <c r="D13" s="22" t="s">
        <v>41</v>
      </c>
      <c r="E13" s="19">
        <f>VLOOKUP(D13,'Study Findings'!$A$5:$C$32,2,FALSE)</f>
        <v>0.25</v>
      </c>
      <c r="F13" s="19">
        <f>VLOOKUP(D13,'Study Findings'!$A$5:$C$32,3,FALSE)</f>
        <v>0.2</v>
      </c>
      <c r="G13" s="20">
        <f t="shared" si="3"/>
        <v>8.9999999999999983E-2</v>
      </c>
      <c r="H13" s="20">
        <f t="shared" si="4"/>
        <v>0.12</v>
      </c>
      <c r="I13" s="19" t="s">
        <v>17</v>
      </c>
      <c r="J13" s="19">
        <v>0</v>
      </c>
      <c r="K13" s="20">
        <f t="shared" si="5"/>
        <v>0.77337264762313185</v>
      </c>
    </row>
    <row r="14" spans="1:11">
      <c r="A14" s="19" t="s">
        <v>32</v>
      </c>
      <c r="B14" s="19">
        <f>VLOOKUP(A14,'Prior Evidence'!$A$4:$C$10,2,FALSE)</f>
        <v>0.03</v>
      </c>
      <c r="C14" s="19">
        <f>VLOOKUP(A14,'Prior Evidence'!$A$4:$C$10,3,FALSE)</f>
        <v>0.15</v>
      </c>
      <c r="D14" s="3" t="s">
        <v>40</v>
      </c>
      <c r="E14" s="19">
        <f>VLOOKUP(D14,'Study Findings'!$A$5:$C$32,2,FALSE)</f>
        <v>0.1</v>
      </c>
      <c r="F14" s="19">
        <f>VLOOKUP(D14,'Study Findings'!$A$5:$C$32,3,FALSE)</f>
        <v>0.1</v>
      </c>
      <c r="G14" s="20">
        <f t="shared" ref="G14" si="6">((1/C14^2)*B14+ (1/F14^2)*E14)/(1/C14^2 +1/F14^2)</f>
        <v>7.8461538461538471E-2</v>
      </c>
      <c r="H14" s="20">
        <f t="shared" ref="H14" si="7">(1/(1/C14^2 + 1/F14^2))^0.5</f>
        <v>8.3205029433784369E-2</v>
      </c>
      <c r="I14" s="19" t="s">
        <v>17</v>
      </c>
      <c r="J14" s="19">
        <v>0</v>
      </c>
      <c r="K14" s="20">
        <f t="shared" ref="K14" si="8">IF(I14="&gt;",1-_xlfn.NORM.DIST(J14,G14,H14,TRUE),_xlfn.NORM.DIST(J14,G14,H14,TRUE))</f>
        <v>0.82715707636118563</v>
      </c>
    </row>
    <row r="15" spans="1:11">
      <c r="A15" s="19" t="s">
        <v>35</v>
      </c>
      <c r="B15" s="19">
        <f>VLOOKUP(A15,'Prior Evidence'!$A$4:$C$10,2,FALSE)</f>
        <v>0</v>
      </c>
      <c r="C15" s="19">
        <f>VLOOKUP(A15,'Prior Evidence'!$A$4:$C$10,3,FALSE)</f>
        <v>0.15</v>
      </c>
      <c r="D15" s="3" t="s">
        <v>40</v>
      </c>
      <c r="E15" s="19">
        <f>VLOOKUP(D15,'Study Findings'!$A$5:$C$32,2,FALSE)</f>
        <v>0.1</v>
      </c>
      <c r="F15" s="19">
        <f>VLOOKUP(D15,'Study Findings'!$A$5:$C$32,3,FALSE)</f>
        <v>0.1</v>
      </c>
      <c r="G15" s="20">
        <f t="shared" ref="G15:G16" si="9">((1/C15^2)*B15+ (1/F15^2)*E15)/(1/C15^2 +1/F15^2)</f>
        <v>6.9230769230769235E-2</v>
      </c>
      <c r="H15" s="20">
        <f t="shared" ref="H15:H16" si="10">(1/(1/C15^2 + 1/F15^2))^0.5</f>
        <v>8.3205029433784369E-2</v>
      </c>
      <c r="I15" s="19" t="s">
        <v>17</v>
      </c>
      <c r="J15" s="19">
        <v>0</v>
      </c>
      <c r="K15" s="20">
        <f t="shared" ref="K15:K16" si="11">IF(I15="&gt;",1-_xlfn.NORM.DIST(J15,G15,H15,TRUE),_xlfn.NORM.DIST(J15,G15,H15,TRUE))</f>
        <v>0.79730972177052883</v>
      </c>
    </row>
    <row r="16" spans="1:11">
      <c r="A16" s="19" t="s">
        <v>32</v>
      </c>
      <c r="B16" s="19">
        <f>VLOOKUP(A16,'Prior Evidence'!$A$4:$C$10,2,FALSE)</f>
        <v>0.03</v>
      </c>
      <c r="C16" s="19">
        <f>VLOOKUP(A16,'Prior Evidence'!$A$4:$C$10,3,FALSE)</f>
        <v>0.15</v>
      </c>
      <c r="D16" s="3" t="s">
        <v>42</v>
      </c>
      <c r="E16" s="19">
        <f>VLOOKUP(D16,'Study Findings'!$A$5:$C$32,2,FALSE)</f>
        <v>0.1</v>
      </c>
      <c r="F16" s="19">
        <f>VLOOKUP(D16,'Study Findings'!$A$5:$C$32,3,FALSE)</f>
        <v>0.2</v>
      </c>
      <c r="G16" s="20">
        <f t="shared" si="9"/>
        <v>5.5199999999999999E-2</v>
      </c>
      <c r="H16" s="20">
        <f t="shared" si="10"/>
        <v>0.12</v>
      </c>
      <c r="I16" s="19" t="s">
        <v>17</v>
      </c>
      <c r="J16" s="19">
        <v>0</v>
      </c>
      <c r="K16" s="20">
        <f t="shared" si="11"/>
        <v>0.67724188974965227</v>
      </c>
    </row>
    <row r="17" spans="1:11">
      <c r="A17" s="19" t="s">
        <v>35</v>
      </c>
      <c r="B17" s="19">
        <f>VLOOKUP(A17,'Prior Evidence'!$A$4:$C$10,2,FALSE)</f>
        <v>0</v>
      </c>
      <c r="C17" s="19">
        <f>VLOOKUP(A17,'Prior Evidence'!$A$4:$C$10,3,FALSE)</f>
        <v>0.15</v>
      </c>
      <c r="D17" s="3" t="s">
        <v>42</v>
      </c>
      <c r="E17" s="19">
        <f>VLOOKUP(D17,'Study Findings'!$A$5:$C$32,2,FALSE)</f>
        <v>0.1</v>
      </c>
      <c r="F17" s="19">
        <f>VLOOKUP(D17,'Study Findings'!$A$5:$C$32,3,FALSE)</f>
        <v>0.2</v>
      </c>
      <c r="G17" s="20">
        <f t="shared" ref="G17" si="12">((1/C17^2)*B17+ (1/F17^2)*E17)/(1/C17^2 +1/F17^2)</f>
        <v>3.6000000000000004E-2</v>
      </c>
      <c r="H17" s="20">
        <f t="shared" ref="H17" si="13">(1/(1/C17^2 + 1/F17^2))^0.5</f>
        <v>0.12</v>
      </c>
      <c r="I17" s="19" t="s">
        <v>17</v>
      </c>
      <c r="J17" s="19">
        <v>0</v>
      </c>
      <c r="K17" s="20">
        <f t="shared" ref="K17" si="14">IF(I17="&gt;",1-_xlfn.NORM.DIST(J17,G17,H17,TRUE),_xlfn.NORM.DIST(J17,G17,H17,TRUE))</f>
        <v>0.61791142218895267</v>
      </c>
    </row>
    <row r="18" spans="1:11">
      <c r="A18" s="19"/>
      <c r="B18" s="19"/>
      <c r="C18" s="19"/>
      <c r="D18" s="19"/>
      <c r="E18" s="19"/>
      <c r="F18" s="19"/>
      <c r="G18" s="20"/>
      <c r="H18" s="20"/>
      <c r="I18" s="19"/>
      <c r="J18" s="19"/>
      <c r="K18" s="20"/>
    </row>
    <row r="19" spans="1:11">
      <c r="A19" s="19"/>
      <c r="B19" s="19"/>
      <c r="C19" s="19"/>
      <c r="D19" s="19"/>
      <c r="E19" s="19"/>
      <c r="F19" s="19"/>
      <c r="G19" s="20"/>
      <c r="H19" s="20"/>
      <c r="I19" s="19"/>
      <c r="J19" s="19"/>
      <c r="K19" s="20"/>
    </row>
    <row r="20" spans="1:11">
      <c r="A20" s="19"/>
      <c r="B20" s="19"/>
      <c r="C20" s="19"/>
      <c r="D20" s="19"/>
      <c r="E20" s="19"/>
      <c r="F20" s="19"/>
      <c r="G20" s="20"/>
      <c r="H20" s="20"/>
      <c r="I20" s="19"/>
      <c r="J20" s="19"/>
      <c r="K20" s="20"/>
    </row>
    <row r="21" spans="1:11">
      <c r="A21" s="19"/>
      <c r="B21" s="19"/>
      <c r="C21" s="19"/>
      <c r="D21" s="19"/>
      <c r="E21" s="19"/>
      <c r="F21" s="19"/>
      <c r="G21" s="20"/>
      <c r="H21" s="20"/>
      <c r="I21" s="19"/>
      <c r="J21" s="19"/>
      <c r="K21" s="20"/>
    </row>
    <row r="22" spans="1:11">
      <c r="A22" s="19"/>
      <c r="B22" s="19"/>
      <c r="C22" s="19"/>
      <c r="D22" s="19"/>
      <c r="E22" s="19"/>
      <c r="F22" s="19"/>
      <c r="G22" s="20"/>
      <c r="H22" s="20"/>
      <c r="I22" s="19"/>
      <c r="J22" s="19"/>
      <c r="K22" s="20"/>
    </row>
    <row r="23" spans="1:11">
      <c r="A23" s="19"/>
      <c r="B23" s="19"/>
      <c r="C23" s="19"/>
      <c r="D23" s="19"/>
      <c r="E23" s="19"/>
      <c r="F23" s="19"/>
      <c r="G23" s="20"/>
      <c r="H23" s="20"/>
      <c r="I23" s="19"/>
      <c r="J23" s="19"/>
      <c r="K23" s="20"/>
    </row>
    <row r="24" spans="1:11">
      <c r="A24" s="19"/>
      <c r="B24" s="19"/>
      <c r="C24" s="19"/>
      <c r="D24" s="19"/>
      <c r="E24" s="19"/>
      <c r="F24" s="19"/>
      <c r="G24" s="20"/>
      <c r="H24" s="20"/>
      <c r="I24" s="19"/>
      <c r="J24" s="19"/>
      <c r="K24" s="20"/>
    </row>
    <row r="25" spans="1:11">
      <c r="A25" s="19"/>
      <c r="B25" s="19"/>
      <c r="C25" s="19"/>
      <c r="D25" s="19"/>
      <c r="E25" s="19"/>
      <c r="F25" s="19"/>
      <c r="G25" s="20"/>
      <c r="H25" s="20"/>
      <c r="I25" s="19"/>
      <c r="J25" s="19"/>
      <c r="K25" s="20"/>
    </row>
    <row r="26" spans="1:11">
      <c r="A26" s="19"/>
      <c r="B26" s="19"/>
      <c r="C26" s="19"/>
      <c r="D26" s="19"/>
      <c r="E26" s="19"/>
      <c r="F26" s="19"/>
      <c r="G26" s="20"/>
      <c r="H26" s="20"/>
      <c r="I26" s="19"/>
      <c r="J26" s="19"/>
      <c r="K26" s="20"/>
    </row>
    <row r="27" spans="1:11">
      <c r="A27" s="19"/>
      <c r="B27" s="19"/>
      <c r="C27" s="19"/>
      <c r="D27" s="19"/>
      <c r="E27" s="19"/>
      <c r="F27" s="19"/>
      <c r="G27" s="20"/>
      <c r="H27" s="20"/>
      <c r="I27" s="19"/>
      <c r="J27" s="19"/>
      <c r="K27" s="20"/>
    </row>
    <row r="28" spans="1:11">
      <c r="A28" s="19"/>
      <c r="B28" s="19"/>
      <c r="C28" s="19"/>
      <c r="D28" s="19"/>
      <c r="E28" s="19"/>
      <c r="F28" s="19"/>
      <c r="G28" s="20"/>
      <c r="H28" s="20"/>
      <c r="I28" s="19"/>
      <c r="J28" s="19"/>
      <c r="K28" s="20"/>
    </row>
    <row r="29" spans="1:11">
      <c r="A29" s="28"/>
      <c r="B29" s="28"/>
      <c r="C29" s="28"/>
      <c r="D29" s="28"/>
      <c r="E29" s="28"/>
      <c r="F29" s="28"/>
      <c r="G29" s="32"/>
      <c r="H29" s="32"/>
      <c r="I29" s="28"/>
      <c r="J29" s="28"/>
      <c r="K29" s="32"/>
    </row>
    <row r="30" spans="1:11">
      <c r="A30" s="19"/>
      <c r="B30" s="19"/>
      <c r="C30" s="19"/>
      <c r="D30" s="19"/>
      <c r="E30" s="19"/>
      <c r="F30" s="19"/>
      <c r="G30" s="19"/>
      <c r="H30" s="19"/>
      <c r="I30" s="19"/>
      <c r="J30" s="19"/>
      <c r="K30" s="41" t="s">
        <v>45</v>
      </c>
    </row>
    <row r="31" spans="1:11">
      <c r="A31" s="19"/>
      <c r="B31" s="19"/>
      <c r="C31" s="19"/>
      <c r="D31" s="19"/>
      <c r="E31" s="19"/>
      <c r="F31" s="19"/>
      <c r="G31" s="19"/>
      <c r="H31" s="19"/>
      <c r="I31" s="19"/>
      <c r="J31" s="19"/>
      <c r="K31" s="19"/>
    </row>
    <row r="32" spans="1:11">
      <c r="A32" s="19"/>
      <c r="B32" s="19"/>
      <c r="C32" s="19"/>
      <c r="D32" s="19"/>
      <c r="E32" s="19"/>
      <c r="F32" s="19"/>
      <c r="G32" s="19"/>
      <c r="H32" s="19"/>
      <c r="I32" s="19"/>
      <c r="J32" s="19"/>
      <c r="K32" s="19"/>
    </row>
    <row r="33" spans="1:11">
      <c r="A33" s="21"/>
      <c r="B33" s="21"/>
      <c r="C33" s="21"/>
      <c r="D33" s="21"/>
      <c r="E33" s="21"/>
      <c r="F33" s="21"/>
      <c r="G33" s="21"/>
      <c r="H33" s="21"/>
      <c r="I33" s="21"/>
      <c r="J33" s="21"/>
      <c r="K33" s="21"/>
    </row>
    <row r="34" spans="1:11">
      <c r="A34" s="21"/>
      <c r="B34" s="21"/>
      <c r="C34" s="21"/>
      <c r="D34" s="21"/>
      <c r="E34" s="21"/>
      <c r="F34" s="21"/>
      <c r="G34" s="21"/>
      <c r="H34" s="21"/>
      <c r="I34" s="21"/>
      <c r="J34" s="21"/>
      <c r="K34" s="21"/>
    </row>
    <row r="35" spans="1:11">
      <c r="A35" s="21"/>
      <c r="B35" s="21"/>
      <c r="C35" s="21"/>
      <c r="D35" s="21"/>
      <c r="E35" s="21"/>
      <c r="F35" s="21"/>
      <c r="G35" s="21"/>
      <c r="H35" s="21"/>
      <c r="I35" s="21"/>
      <c r="J35" s="21"/>
      <c r="K35" s="21"/>
    </row>
    <row r="36" spans="1:11">
      <c r="A36" s="21"/>
      <c r="B36" s="21"/>
      <c r="C36" s="21"/>
      <c r="D36" s="21"/>
      <c r="E36" s="21"/>
      <c r="F36" s="21"/>
      <c r="G36" s="21"/>
      <c r="H36" s="21"/>
      <c r="I36" s="21"/>
      <c r="J36" s="21"/>
      <c r="K36" s="21"/>
    </row>
    <row r="37" spans="1:11">
      <c r="A37" s="21"/>
      <c r="B37" s="21"/>
      <c r="C37" s="21"/>
      <c r="D37" s="21"/>
      <c r="E37" s="21"/>
      <c r="F37" s="21"/>
      <c r="G37" s="21"/>
      <c r="H37" s="21"/>
      <c r="I37" s="21"/>
      <c r="J37" s="21"/>
      <c r="K37" s="21"/>
    </row>
    <row r="38" spans="1:11">
      <c r="A38" s="21"/>
      <c r="B38" s="21"/>
      <c r="C38" s="21"/>
      <c r="D38" s="21"/>
      <c r="E38" s="21"/>
      <c r="F38" s="21"/>
      <c r="G38" s="21"/>
      <c r="H38" s="21"/>
      <c r="I38" s="21"/>
      <c r="J38" s="21"/>
      <c r="K38" s="21"/>
    </row>
    <row r="39" spans="1:11">
      <c r="A39" s="21"/>
      <c r="B39" s="21"/>
      <c r="C39" s="21"/>
      <c r="D39" s="21"/>
      <c r="E39" s="21"/>
      <c r="F39" s="21"/>
      <c r="G39" s="21"/>
      <c r="H39" s="21"/>
      <c r="I39" s="21"/>
      <c r="J39" s="21"/>
      <c r="K39" s="21"/>
    </row>
    <row r="40" spans="1:11">
      <c r="A40" s="21"/>
      <c r="B40" s="21"/>
      <c r="C40" s="21"/>
      <c r="D40" s="21"/>
      <c r="E40" s="21"/>
      <c r="F40" s="21"/>
      <c r="G40" s="21"/>
      <c r="H40" s="21"/>
      <c r="I40" s="21"/>
      <c r="J40" s="21"/>
      <c r="K40" s="21"/>
    </row>
    <row r="41" spans="1:11">
      <c r="A41" s="21"/>
      <c r="B41" s="21"/>
      <c r="C41" s="21"/>
      <c r="D41" s="21"/>
      <c r="E41" s="21"/>
      <c r="F41" s="21"/>
      <c r="G41" s="21"/>
      <c r="H41" s="21"/>
      <c r="I41" s="21"/>
      <c r="J41" s="21"/>
      <c r="K41" s="21"/>
    </row>
    <row r="42" spans="1:11">
      <c r="A42" s="21"/>
      <c r="B42" s="21"/>
      <c r="C42" s="21"/>
      <c r="D42" s="21"/>
      <c r="E42" s="21"/>
      <c r="F42" s="21"/>
      <c r="G42" s="21"/>
      <c r="H42" s="21"/>
      <c r="I42" s="21"/>
      <c r="J42" s="21"/>
      <c r="K42" s="21"/>
    </row>
    <row r="43" spans="1:11">
      <c r="A43" s="21"/>
      <c r="B43" s="21"/>
      <c r="C43" s="21"/>
      <c r="D43" s="21"/>
      <c r="E43" s="21"/>
      <c r="F43" s="21"/>
      <c r="G43" s="21"/>
      <c r="H43" s="21"/>
      <c r="I43" s="21"/>
      <c r="J43" s="21"/>
      <c r="K43" s="21"/>
    </row>
    <row r="44" spans="1:11">
      <c r="A44" s="21"/>
      <c r="B44" s="21"/>
      <c r="C44" s="21"/>
      <c r="D44" s="21"/>
      <c r="E44" s="21"/>
      <c r="F44" s="21"/>
      <c r="G44" s="21"/>
      <c r="H44" s="21"/>
      <c r="I44" s="21"/>
      <c r="J44" s="21"/>
      <c r="K44" s="21"/>
    </row>
    <row r="45" spans="1:11">
      <c r="A45" s="21"/>
      <c r="B45" s="21"/>
      <c r="C45" s="21"/>
      <c r="D45" s="21"/>
      <c r="E45" s="21"/>
      <c r="F45" s="21"/>
      <c r="G45" s="21"/>
      <c r="H45" s="21"/>
      <c r="I45" s="21"/>
      <c r="J45" s="21"/>
      <c r="K45" s="21"/>
    </row>
  </sheetData>
  <mergeCells count="8">
    <mergeCell ref="A2:D2"/>
    <mergeCell ref="A1:D1"/>
    <mergeCell ref="B4:C4"/>
    <mergeCell ref="E4:F4"/>
    <mergeCell ref="I4:K4"/>
    <mergeCell ref="H4:H5"/>
    <mergeCell ref="G4:G5"/>
    <mergeCell ref="A4:A5"/>
  </mergeCells>
  <dataValidations count="1">
    <dataValidation type="list" allowBlank="1" showInputMessage="1" showErrorMessage="1" sqref="I6:I29" xr:uid="{F6C9634D-C3DC-4345-97D5-B97C7EF6E595}">
      <formula1>"&lt;, &gt;"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1EEF86E-44CF-7646-B1B7-E5F7BAFC8522}">
          <x14:formula1>
            <xm:f>'Study Findings'!$A$5:$A$11</xm:f>
          </x14:formula1>
          <xm:sqref>D29</xm:sqref>
        </x14:dataValidation>
        <x14:dataValidation type="list" allowBlank="1" showInputMessage="1" showErrorMessage="1" xr:uid="{786F70B8-3B01-F642-A89E-96896CE04D66}">
          <x14:formula1>
            <xm:f>'Prior Evidence'!$A$5:$A$10</xm:f>
          </x14:formula1>
          <xm:sqref>A6:A29</xm:sqref>
        </x14:dataValidation>
        <x14:dataValidation type="list" allowBlank="1" showInputMessage="1" showErrorMessage="1" xr:uid="{C2ABB391-5C65-0648-A7AF-92FC7B8012A7}">
          <x14:formula1>
            <xm:f>'Study Findings'!$A$5:$A$32</xm:f>
          </x14:formula1>
          <xm:sqref>D6:D28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Instructions</vt:lpstr>
      <vt:lpstr>Prior Evidence</vt:lpstr>
      <vt:lpstr>Study Findings</vt:lpstr>
      <vt:lpstr>Interpretation</vt:lpstr>
      <vt:lpstr>'Prior Evidence'!Print_Area</vt:lpstr>
      <vt:lpstr>'Study Findings'!Print_Area</vt:lpstr>
      <vt:lpstr>TitleRegion1.a3.c8.3</vt:lpstr>
      <vt:lpstr>TitleRegion1.a3.i10.2</vt:lpstr>
      <vt:lpstr>TitleRegion1.a4.k17.4</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BASIE Probability Tool Training Examples</dc:title>
  <dc:subject>TPP Evaluation Technical Assistance</dc:subject>
  <dc:creator>MATHEMATICA;Office of Population Affairs</dc:creator>
  <cp:keywords>Office of Population Affairs; Teen Pregnancy Prevention; Technical Assistance; FY 2020 TPP Tier 2 Phase II</cp:keywords>
  <cp:lastModifiedBy>Reilly Manz</cp:lastModifiedBy>
  <cp:lastPrinted>2019-11-08T17:21:55Z</cp:lastPrinted>
  <dcterms:created xsi:type="dcterms:W3CDTF">2019-08-14T21:11:26Z</dcterms:created>
  <dcterms:modified xsi:type="dcterms:W3CDTF">2023-01-12T20:58:59Z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